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30.9\上下水道課１\000 総務係\02_県からの照会等\01_県市町村課_理財Ｇ\08_公営企業に係る経営比較分析表の分析等について\R3年度\10平川市_経営比較分析表（修正）\"/>
    </mc:Choice>
  </mc:AlternateContent>
  <workbookProtection workbookAlgorithmName="SHA-512" workbookHashValue="SKT9VJ3pcQ3TGs4MnB/wuuYAKP2euhicNmwwiaB+Ny1gfZFYmObquy6Rghq1QzlZnyQjKSdS4hxfai6K2uupLQ==" workbookSaltValue="XFMq6IwCwaXs+UZ3aYKiPw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BB8" i="4" s="1"/>
  <c r="T6" i="5"/>
  <c r="S6" i="5"/>
  <c r="AL8" i="4" s="1"/>
  <c r="R6" i="5"/>
  <c r="Q6" i="5"/>
  <c r="W10" i="4" s="1"/>
  <c r="P6" i="5"/>
  <c r="O6" i="5"/>
  <c r="I10" i="4" s="1"/>
  <c r="N6" i="5"/>
  <c r="M6" i="5"/>
  <c r="L6" i="5"/>
  <c r="K6" i="5"/>
  <c r="P8" i="4" s="1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BB10" i="4"/>
  <c r="AD10" i="4"/>
  <c r="P10" i="4"/>
  <c r="B10" i="4"/>
  <c r="AT8" i="4"/>
  <c r="AD8" i="4"/>
  <c r="W8" i="4"/>
  <c r="B8" i="4"/>
  <c r="B6" i="4"/>
</calcChain>
</file>

<file path=xl/sharedStrings.xml><?xml version="1.0" encoding="utf-8"?>
<sst xmlns="http://schemas.openxmlformats.org/spreadsheetml/2006/main" count="231" uniqueCount="117">
  <si>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</si>
  <si>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</si>
  <si>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</si>
  <si>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</si>
  <si>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</si>
  <si>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</si>
  <si>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</si>
  <si>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</si>
  <si>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</si>
  <si>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</si>
  <si>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</si>
  <si>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</si>
  <si>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</si>
  <si>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</si>
  <si>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</si>
  <si>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</si>
  <si>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</si>
  <si>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</si>
  <si>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</si>
  <si>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</si>
  <si>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</si>
  <si>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</si>
  <si>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</si>
  <si>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</si>
  <si>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</si>
  <si>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</si>
  <si>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</si>
  <si>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</si>
  <si>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</si>
  <si>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</si>
  <si>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</si>
  <si>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</si>
  <si>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</si>
  <si>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</si>
  <si>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</si>
  <si>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</si>
  <si>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</si>
  <si>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</si>
  <si>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</si>
  <si>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</si>
  <si>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</si>
  <si>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</si>
  <si>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</si>
  <si>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</si>
  <si>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</si>
  <si>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</si>
  <si>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</si>
  <si>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</si>
  <si>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</si>
  <si>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</si>
  <si>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</si>
  <si>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</si>
  <si>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</si>
  <si>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</si>
  <si>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</si>
  <si>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</si>
  <si>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</si>
  <si>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</si>
  <si>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</si>
  <si>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</si>
  <si>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</si>
  <si>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</si>
  <si>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</si>
  <si>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</si>
  <si>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</si>
  <si>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</si>
  <si>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</si>
  <si>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</si>
  <si>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</si>
  <si>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</si>
  <si>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</si>
  <si>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</si>
  <si>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</si>
  <si>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</si>
  <si>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</si>
  <si>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</si>
  <si>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</si>
  <si>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</si>
  <si>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</si>
  <si>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</si>
  <si>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</si>
  <si>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</si>
  <si>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</si>
  <si>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</si>
  <si>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</si>
  <si>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</si>
  <si>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</si>
  <si>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</si>
  <si>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</si>
  <si>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</si>
  <si>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</si>
  <si>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</si>
  <si>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</si>
  <si>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</si>
  <si>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</si>
  <si>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</si>
  <si>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平川市</t>
  </si>
  <si>
    <t>法適用</t>
  </si>
  <si>
    <t>下水道事業</t>
  </si>
  <si>
    <t>特定環境保全公共下水道</t>
  </si>
  <si>
    <t>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</si>
  <si>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</si>
  <si>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</si>
  <si>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</si>
  <si>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</si>
  <si>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</si>
  <si>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</si>
  <si>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</si>
  <si>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</si>
  <si>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</si>
  <si>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</si>
  <si>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</si>
  <si>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</si>
  <si>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</si>
  <si>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有形固定資産減価償却率について、類似団体と比較しても高い比率となっている。
　処理施設等の計画的な点検による早期修繕を行うことで、重大な故障等を未然に防ぐ必要がある。</t>
    <phoneticPr fontId="4"/>
  </si>
  <si>
    <t>　人口減少による使用料の減収は、今後も避けられないため、厳しい経営状況が続くと考えられる。
　よって、料金の適正化、水洗化率向上へ向けた取組み、料金収入の確保など経営改善を実施する。
　また、計画的な点検により早期修繕を行うことで長寿命化を図り、突発的な経費が発生しないよう維持修繕、改築更新に努める。</t>
    <phoneticPr fontId="4"/>
  </si>
  <si>
    <t xml:space="preserve">  経常収支比率については過去5年間100％を下回っており、累積欠損金比率も年々増加している。
　企業債残高対事業規模比率については、企業債残高はR1より一般会計において負担することと定めているため皆減した。
  経費回収率においては、H30より40%を下回っている。依然として使用料で賄えておらず、一般会計からの繰入金で賄われている。よって、適正な使用料収入の確保やより一層の費用削減策が必要である。
　汚水処理原価は類似団体と比較して、依然として2倍近い値を示している。適正な使用料収入の確保及び汚水処理費の削減、接続率向上に向けた取組みが必要である。
　水洗化率は、微増傾向にあるものの、公共用水域の水質保全と料金収入増加の観点から、向上へ向けた取組みが必要である。
　施設利用率は計画処理能力の3分の1以下と過大なスペックとなっており、対応年数等を踏まえ、必要に応じて見直しも検討しなければならない。</t>
    <rPh sb="220" eb="222">
      <t>イゼン</t>
    </rPh>
    <rPh sb="355" eb="357">
      <t>イカ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</si>
</sst>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47-483A-ABAB-EFD90E6FB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0.09</c:v>
                </c:pt>
                <c:pt idx="2">
                  <c:v>0.13</c:v>
                </c:pt>
                <c:pt idx="3">
                  <c:v>0.36</c:v>
                </c:pt>
                <c:pt idx="4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47-483A-ABAB-EFD90E6FB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25.53</c:v>
                </c:pt>
                <c:pt idx="1">
                  <c:v>28.47</c:v>
                </c:pt>
                <c:pt idx="2">
                  <c:v>27.93</c:v>
                </c:pt>
                <c:pt idx="3">
                  <c:v>25.8</c:v>
                </c:pt>
                <c:pt idx="4">
                  <c:v>25.67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3F-496A-A5B5-2C0A6156E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42.9</c:v>
                </c:pt>
                <c:pt idx="1">
                  <c:v>43.36</c:v>
                </c:pt>
                <c:pt idx="2">
                  <c:v>42.56</c:v>
                </c:pt>
                <c:pt idx="3">
                  <c:v>42.47</c:v>
                </c:pt>
                <c:pt idx="4">
                  <c:v>42.4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3F-496A-A5B5-2C0A6156E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59.21</c:v>
                </c:pt>
                <c:pt idx="1">
                  <c:v>60.66</c:v>
                </c:pt>
                <c:pt idx="2">
                  <c:v>61.8</c:v>
                </c:pt>
                <c:pt idx="3">
                  <c:v>62.88</c:v>
                </c:pt>
                <c:pt idx="4">
                  <c:v>64.52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1C-42BF-B8FD-1E8970741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83.5</c:v>
                </c:pt>
                <c:pt idx="1">
                  <c:v>83.06</c:v>
                </c:pt>
                <c:pt idx="2">
                  <c:v>83.32</c:v>
                </c:pt>
                <c:pt idx="3">
                  <c:v>83.75</c:v>
                </c:pt>
                <c:pt idx="4">
                  <c:v>84.19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C-42BF-B8FD-1E8970741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83.6</c:v>
                </c:pt>
                <c:pt idx="1">
                  <c:v>82.58</c:v>
                </c:pt>
                <c:pt idx="2">
                  <c:v>98.35</c:v>
                </c:pt>
                <c:pt idx="3">
                  <c:v>97.81</c:v>
                </c:pt>
                <c:pt idx="4">
                  <c:v>97.35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21-4871-BEC9-DEF5795C0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100.85</c:v>
                </c:pt>
                <c:pt idx="1">
                  <c:v>102.13</c:v>
                </c:pt>
                <c:pt idx="2">
                  <c:v>101.72</c:v>
                </c:pt>
                <c:pt idx="3">
                  <c:v>102.73</c:v>
                </c:pt>
                <c:pt idx="4">
                  <c:v>105.78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21-4871-BEC9-DEF5795C0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34.950000000000003</c:v>
                </c:pt>
                <c:pt idx="1">
                  <c:v>36.82</c:v>
                </c:pt>
                <c:pt idx="2">
                  <c:v>38.880000000000003</c:v>
                </c:pt>
                <c:pt idx="3">
                  <c:v>40.93</c:v>
                </c:pt>
                <c:pt idx="4">
                  <c:v>42.93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D6-4B06-A57F-5BDCFDFF0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22.77</c:v>
                </c:pt>
                <c:pt idx="1">
                  <c:v>23.93</c:v>
                </c:pt>
                <c:pt idx="2">
                  <c:v>24.68</c:v>
                </c:pt>
                <c:pt idx="3">
                  <c:v>24.68</c:v>
                </c:pt>
                <c:pt idx="4">
                  <c:v>21.36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D6-4B06-A57F-5BDCFDFF0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3E-40B2-BCE3-D92D73D40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0.01</c:v>
                </c:pt>
                <c:pt idx="3" formatCode="#,##0.00;&quot;△&quot;#,##0.00;&quot;-&quot;">
                  <c:v>8.6199999999999992</c:v>
                </c:pt>
                <c:pt idx="4" formatCode="#,##0.00;&quot;△&quot;#,##0.00;&quot;-&quot;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3E-40B2-BCE3-D92D73D40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876.84</c:v>
                </c:pt>
                <c:pt idx="1">
                  <c:v>975.09</c:v>
                </c:pt>
                <c:pt idx="2">
                  <c:v>1037.6500000000001</c:v>
                </c:pt>
                <c:pt idx="3">
                  <c:v>1036.23</c:v>
                </c:pt>
                <c:pt idx="4">
                  <c:v>1111.04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17-41B6-91BC-F954A3799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110.77</c:v>
                </c:pt>
                <c:pt idx="1">
                  <c:v>109.51</c:v>
                </c:pt>
                <c:pt idx="2">
                  <c:v>112.88</c:v>
                </c:pt>
                <c:pt idx="3">
                  <c:v>94.97</c:v>
                </c:pt>
                <c:pt idx="4">
                  <c:v>63.96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17-41B6-91BC-F954A3799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20.93</c:v>
                </c:pt>
                <c:pt idx="1">
                  <c:v>34.700000000000003</c:v>
                </c:pt>
                <c:pt idx="2">
                  <c:v>22.02</c:v>
                </c:pt>
                <c:pt idx="3">
                  <c:v>25.55</c:v>
                </c:pt>
                <c:pt idx="4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A-4CDC-88F4-7951F1C67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46.78</c:v>
                </c:pt>
                <c:pt idx="1">
                  <c:v>47.44</c:v>
                </c:pt>
                <c:pt idx="2">
                  <c:v>49.18</c:v>
                </c:pt>
                <c:pt idx="3">
                  <c:v>47.72</c:v>
                </c:pt>
                <c:pt idx="4">
                  <c:v>44.24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FA-4CDC-88F4-7951F1C67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1983.34</c:v>
                </c:pt>
                <c:pt idx="1">
                  <c:v>1891.3</c:v>
                </c:pt>
                <c:pt idx="2">
                  <c:v>1819.19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AB-4D43-9D9B-5B4C87B41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1298.9100000000001</c:v>
                </c:pt>
                <c:pt idx="1">
                  <c:v>1243.71</c:v>
                </c:pt>
                <c:pt idx="2">
                  <c:v>1194.1500000000001</c:v>
                </c:pt>
                <c:pt idx="3">
                  <c:v>1206.79</c:v>
                </c:pt>
                <c:pt idx="4">
                  <c:v>1258.43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AB-4D43-9D9B-5B4C87B41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42.38</c:v>
                </c:pt>
                <c:pt idx="1">
                  <c:v>42.17</c:v>
                </c:pt>
                <c:pt idx="2">
                  <c:v>36.32</c:v>
                </c:pt>
                <c:pt idx="3">
                  <c:v>38.549999999999997</c:v>
                </c:pt>
                <c:pt idx="4">
                  <c:v>38.51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84-4FEC-BA8D-A4D07FE54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69.87</c:v>
                </c:pt>
                <c:pt idx="1">
                  <c:v>74.3</c:v>
                </c:pt>
                <c:pt idx="2">
                  <c:v>72.260000000000005</c:v>
                </c:pt>
                <c:pt idx="3">
                  <c:v>71.84</c:v>
                </c:pt>
                <c:pt idx="4">
                  <c:v>73.36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84-4FEC-BA8D-A4D07FE54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414.5</c:v>
                </c:pt>
                <c:pt idx="1">
                  <c:v>415.96</c:v>
                </c:pt>
                <c:pt idx="2">
                  <c:v>478.66</c:v>
                </c:pt>
                <c:pt idx="3">
                  <c:v>451.77</c:v>
                </c:pt>
                <c:pt idx="4">
                  <c:v>447.57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8E-44CB-9A9B-8BE94CF46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234.96</c:v>
                </c:pt>
                <c:pt idx="1">
                  <c:v>221.81</c:v>
                </c:pt>
                <c:pt idx="2">
                  <c:v>230.02</c:v>
                </c:pt>
                <c:pt idx="3">
                  <c:v>228.47</c:v>
                </c:pt>
                <c:pt idx="4">
                  <c:v>224.88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8E-44CB-9A9B-8BE94CF46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【1,260.21】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12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青森県　平川市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特定環境保全公共下水道</v>
      </c>
      <c r="Q8" s="72"/>
      <c r="R8" s="72"/>
      <c r="S8" s="72"/>
      <c r="T8" s="72"/>
      <c r="U8" s="72"/>
      <c r="V8" s="72"/>
      <c r="W8" s="72" t="str">
        <f>データ!L6</f>
        <v>D2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30708</v>
      </c>
      <c r="AM8" s="69"/>
      <c r="AN8" s="69"/>
      <c r="AO8" s="69"/>
      <c r="AP8" s="69"/>
      <c r="AQ8" s="69"/>
      <c r="AR8" s="69"/>
      <c r="AS8" s="69"/>
      <c r="AT8" s="68">
        <f>データ!T6</f>
        <v>346.01</v>
      </c>
      <c r="AU8" s="68"/>
      <c r="AV8" s="68"/>
      <c r="AW8" s="68"/>
      <c r="AX8" s="68"/>
      <c r="AY8" s="68"/>
      <c r="AZ8" s="68"/>
      <c r="BA8" s="68"/>
      <c r="BB8" s="68">
        <f>データ!U6</f>
        <v>88.75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>
        <f>データ!O6</f>
        <v>79.06</v>
      </c>
      <c r="J10" s="68"/>
      <c r="K10" s="68"/>
      <c r="L10" s="68"/>
      <c r="M10" s="68"/>
      <c r="N10" s="68"/>
      <c r="O10" s="68"/>
      <c r="P10" s="68">
        <f>データ!P6</f>
        <v>5.03</v>
      </c>
      <c r="Q10" s="68"/>
      <c r="R10" s="68"/>
      <c r="S10" s="68"/>
      <c r="T10" s="68"/>
      <c r="U10" s="68"/>
      <c r="V10" s="68"/>
      <c r="W10" s="68">
        <f>データ!Q6</f>
        <v>78.930000000000007</v>
      </c>
      <c r="X10" s="68"/>
      <c r="Y10" s="68"/>
      <c r="Z10" s="68"/>
      <c r="AA10" s="68"/>
      <c r="AB10" s="68"/>
      <c r="AC10" s="68"/>
      <c r="AD10" s="69">
        <f>データ!R6</f>
        <v>3124</v>
      </c>
      <c r="AE10" s="69"/>
      <c r="AF10" s="69"/>
      <c r="AG10" s="69"/>
      <c r="AH10" s="69"/>
      <c r="AI10" s="69"/>
      <c r="AJ10" s="69"/>
      <c r="AK10" s="2"/>
      <c r="AL10" s="69">
        <f>データ!V6</f>
        <v>1539</v>
      </c>
      <c r="AM10" s="69"/>
      <c r="AN10" s="69"/>
      <c r="AO10" s="69"/>
      <c r="AP10" s="69"/>
      <c r="AQ10" s="69"/>
      <c r="AR10" s="69"/>
      <c r="AS10" s="69"/>
      <c r="AT10" s="68">
        <f>データ!W6</f>
        <v>0.74</v>
      </c>
      <c r="AU10" s="68"/>
      <c r="AV10" s="68"/>
      <c r="AW10" s="68"/>
      <c r="AX10" s="68"/>
      <c r="AY10" s="68"/>
      <c r="AZ10" s="68"/>
      <c r="BA10" s="68"/>
      <c r="BB10" s="68">
        <f>データ!X6</f>
        <v>2079.73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116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114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115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【104.83】</v>
      </c>
      <c r="F85" s="26" t="str">
        <f>データ!AT6</f>
        <v>【61.55】</v>
      </c>
      <c r="G85" s="26" t="str">
        <f>データ!BE6</f>
        <v>【45.34】</v>
      </c>
      <c r="H85" s="26" t="str">
        <f>データ!BP6</f>
        <v>【1,260.21】</v>
      </c>
      <c r="I85" s="26" t="str">
        <f>データ!CA6</f>
        <v>【75.29】</v>
      </c>
      <c r="J85" s="26" t="str">
        <f>データ!CL6</f>
        <v>【215.41】</v>
      </c>
      <c r="K85" s="26" t="str">
        <f>データ!CW6</f>
        <v>【42.90】</v>
      </c>
      <c r="L85" s="26" t="str">
        <f>データ!DH6</f>
        <v>【84.75】</v>
      </c>
      <c r="M85" s="26" t="str">
        <f>データ!DS6</f>
        <v>【23.60】</v>
      </c>
      <c r="N85" s="26" t="str">
        <f>データ!ED6</f>
        <v>【0.01】</v>
      </c>
      <c r="O85" s="26" t="str">
        <f>データ!EO6</f>
        <v>【0.30】</v>
      </c>
    </row>
  </sheetData>
  <sheetProtection algorithmName="SHA-512" hashValue="lmxedDcacpyfz5jNhnMop3oESzvG6jfEF8+Tu+1tRrFRXtpg7MNMu7WR0uI6lJGbdS7+mbsr9YbM9R7lseunCQ==" saltValue="xTY4EkHFIm/C8KzTmMQaUg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2020</v>
      </c>
      <c r="C6" s="33">
        <f t="shared" ref="C6:X6" si="3">C7</f>
        <v>22101</v>
      </c>
      <c r="D6" s="33">
        <f t="shared" si="3"/>
        <v>46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青森県　平川市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>
        <f t="shared" si="3"/>
        <v>79.06</v>
      </c>
      <c r="P6" s="34">
        <f t="shared" si="3"/>
        <v>5.03</v>
      </c>
      <c r="Q6" s="34">
        <f t="shared" si="3"/>
        <v>78.930000000000007</v>
      </c>
      <c r="R6" s="34">
        <f t="shared" si="3"/>
        <v>3124</v>
      </c>
      <c r="S6" s="34">
        <f t="shared" si="3"/>
        <v>30708</v>
      </c>
      <c r="T6" s="34">
        <f t="shared" si="3"/>
        <v>346.01</v>
      </c>
      <c r="U6" s="34">
        <f t="shared" si="3"/>
        <v>88.75</v>
      </c>
      <c r="V6" s="34">
        <f t="shared" si="3"/>
        <v>1539</v>
      </c>
      <c r="W6" s="34">
        <f t="shared" si="3"/>
        <v>0.74</v>
      </c>
      <c r="X6" s="34">
        <f t="shared" si="3"/>
        <v>2079.73</v>
      </c>
      <c r="Y6" s="35">
        <f>IF(Y7="",NA(),Y7)</f>
        <v>83.6</v>
      </c>
      <c r="Z6" s="35">
        <f t="shared" ref="Z6:AH6" si="4">IF(Z7="",NA(),Z7)</f>
        <v>82.58</v>
      </c>
      <c r="AA6" s="35">
        <f t="shared" si="4"/>
        <v>98.35</v>
      </c>
      <c r="AB6" s="35">
        <f t="shared" si="4"/>
        <v>97.81</v>
      </c>
      <c r="AC6" s="35">
        <f t="shared" si="4"/>
        <v>97.35</v>
      </c>
      <c r="AD6" s="35">
        <f t="shared" si="4"/>
        <v>100.85</v>
      </c>
      <c r="AE6" s="35">
        <f t="shared" si="4"/>
        <v>102.13</v>
      </c>
      <c r="AF6" s="35">
        <f t="shared" si="4"/>
        <v>101.72</v>
      </c>
      <c r="AG6" s="35">
        <f t="shared" si="4"/>
        <v>102.73</v>
      </c>
      <c r="AH6" s="35">
        <f t="shared" si="4"/>
        <v>105.78</v>
      </c>
      <c r="AI6" s="34" t="str">
        <f>IF(AI7="","",IF(AI7="-","【-】","【"&amp;SUBSTITUTE(TEXT(AI7,"#,##0.00"),"-","△")&amp;"】"))</f>
        <v>【104.83】</v>
      </c>
      <c r="AJ6" s="35">
        <f>IF(AJ7="",NA(),AJ7)</f>
        <v>876.84</v>
      </c>
      <c r="AK6" s="35">
        <f t="shared" ref="AK6:AS6" si="5">IF(AK7="",NA(),AK7)</f>
        <v>975.09</v>
      </c>
      <c r="AL6" s="35">
        <f t="shared" si="5"/>
        <v>1037.6500000000001</v>
      </c>
      <c r="AM6" s="35">
        <f t="shared" si="5"/>
        <v>1036.23</v>
      </c>
      <c r="AN6" s="35">
        <f t="shared" si="5"/>
        <v>1111.04</v>
      </c>
      <c r="AO6" s="35">
        <f t="shared" si="5"/>
        <v>110.77</v>
      </c>
      <c r="AP6" s="35">
        <f t="shared" si="5"/>
        <v>109.51</v>
      </c>
      <c r="AQ6" s="35">
        <f t="shared" si="5"/>
        <v>112.88</v>
      </c>
      <c r="AR6" s="35">
        <f t="shared" si="5"/>
        <v>94.97</v>
      </c>
      <c r="AS6" s="35">
        <f t="shared" si="5"/>
        <v>63.96</v>
      </c>
      <c r="AT6" s="34" t="str">
        <f>IF(AT7="","",IF(AT7="-","【-】","【"&amp;SUBSTITUTE(TEXT(AT7,"#,##0.00"),"-","△")&amp;"】"))</f>
        <v>【61.55】</v>
      </c>
      <c r="AU6" s="35">
        <f>IF(AU7="",NA(),AU7)</f>
        <v>20.93</v>
      </c>
      <c r="AV6" s="35">
        <f t="shared" ref="AV6:BD6" si="6">IF(AV7="",NA(),AV7)</f>
        <v>34.700000000000003</v>
      </c>
      <c r="AW6" s="35">
        <f t="shared" si="6"/>
        <v>22.02</v>
      </c>
      <c r="AX6" s="35">
        <f t="shared" si="6"/>
        <v>25.55</v>
      </c>
      <c r="AY6" s="35">
        <f t="shared" si="6"/>
        <v>35</v>
      </c>
      <c r="AZ6" s="35">
        <f t="shared" si="6"/>
        <v>46.78</v>
      </c>
      <c r="BA6" s="35">
        <f t="shared" si="6"/>
        <v>47.44</v>
      </c>
      <c r="BB6" s="35">
        <f t="shared" si="6"/>
        <v>49.18</v>
      </c>
      <c r="BC6" s="35">
        <f t="shared" si="6"/>
        <v>47.72</v>
      </c>
      <c r="BD6" s="35">
        <f t="shared" si="6"/>
        <v>44.24</v>
      </c>
      <c r="BE6" s="34" t="str">
        <f>IF(BE7="","",IF(BE7="-","【-】","【"&amp;SUBSTITUTE(TEXT(BE7,"#,##0.00"),"-","△")&amp;"】"))</f>
        <v>【45.34】</v>
      </c>
      <c r="BF6" s="35">
        <f>IF(BF7="",NA(),BF7)</f>
        <v>1983.34</v>
      </c>
      <c r="BG6" s="35">
        <f t="shared" ref="BG6:BO6" si="7">IF(BG7="",NA(),BG7)</f>
        <v>1891.3</v>
      </c>
      <c r="BH6" s="35">
        <f t="shared" si="7"/>
        <v>1819.19</v>
      </c>
      <c r="BI6" s="34">
        <f t="shared" si="7"/>
        <v>0</v>
      </c>
      <c r="BJ6" s="34">
        <f t="shared" si="7"/>
        <v>0</v>
      </c>
      <c r="BK6" s="35">
        <f t="shared" si="7"/>
        <v>1298.9100000000001</v>
      </c>
      <c r="BL6" s="35">
        <f t="shared" si="7"/>
        <v>1243.71</v>
      </c>
      <c r="BM6" s="35">
        <f t="shared" si="7"/>
        <v>1194.1500000000001</v>
      </c>
      <c r="BN6" s="35">
        <f t="shared" si="7"/>
        <v>1206.79</v>
      </c>
      <c r="BO6" s="35">
        <f t="shared" si="7"/>
        <v>1258.43</v>
      </c>
      <c r="BP6" s="34" t="str">
        <f>IF(BP7="","",IF(BP7="-","【-】","【"&amp;SUBSTITUTE(TEXT(BP7,"#,##0.00"),"-","△")&amp;"】"))</f>
        <v>【1,260.21】</v>
      </c>
      <c r="BQ6" s="35">
        <f>IF(BQ7="",NA(),BQ7)</f>
        <v>42.38</v>
      </c>
      <c r="BR6" s="35">
        <f t="shared" ref="BR6:BZ6" si="8">IF(BR7="",NA(),BR7)</f>
        <v>42.17</v>
      </c>
      <c r="BS6" s="35">
        <f t="shared" si="8"/>
        <v>36.32</v>
      </c>
      <c r="BT6" s="35">
        <f t="shared" si="8"/>
        <v>38.549999999999997</v>
      </c>
      <c r="BU6" s="35">
        <f t="shared" si="8"/>
        <v>38.51</v>
      </c>
      <c r="BV6" s="35">
        <f t="shared" si="8"/>
        <v>69.87</v>
      </c>
      <c r="BW6" s="35">
        <f t="shared" si="8"/>
        <v>74.3</v>
      </c>
      <c r="BX6" s="35">
        <f t="shared" si="8"/>
        <v>72.260000000000005</v>
      </c>
      <c r="BY6" s="35">
        <f t="shared" si="8"/>
        <v>71.84</v>
      </c>
      <c r="BZ6" s="35">
        <f t="shared" si="8"/>
        <v>73.36</v>
      </c>
      <c r="CA6" s="34" t="str">
        <f>IF(CA7="","",IF(CA7="-","【-】","【"&amp;SUBSTITUTE(TEXT(CA7,"#,##0.00"),"-","△")&amp;"】"))</f>
        <v>【75.29】</v>
      </c>
      <c r="CB6" s="35">
        <f>IF(CB7="",NA(),CB7)</f>
        <v>414.5</v>
      </c>
      <c r="CC6" s="35">
        <f t="shared" ref="CC6:CK6" si="9">IF(CC7="",NA(),CC7)</f>
        <v>415.96</v>
      </c>
      <c r="CD6" s="35">
        <f t="shared" si="9"/>
        <v>478.66</v>
      </c>
      <c r="CE6" s="35">
        <f t="shared" si="9"/>
        <v>451.77</v>
      </c>
      <c r="CF6" s="35">
        <f t="shared" si="9"/>
        <v>447.57</v>
      </c>
      <c r="CG6" s="35">
        <f t="shared" si="9"/>
        <v>234.96</v>
      </c>
      <c r="CH6" s="35">
        <f t="shared" si="9"/>
        <v>221.81</v>
      </c>
      <c r="CI6" s="35">
        <f t="shared" si="9"/>
        <v>230.02</v>
      </c>
      <c r="CJ6" s="35">
        <f t="shared" si="9"/>
        <v>228.47</v>
      </c>
      <c r="CK6" s="35">
        <f t="shared" si="9"/>
        <v>224.88</v>
      </c>
      <c r="CL6" s="34" t="str">
        <f>IF(CL7="","",IF(CL7="-","【-】","【"&amp;SUBSTITUTE(TEXT(CL7,"#,##0.00"),"-","△")&amp;"】"))</f>
        <v>【215.41】</v>
      </c>
      <c r="CM6" s="35">
        <f>IF(CM7="",NA(),CM7)</f>
        <v>25.53</v>
      </c>
      <c r="CN6" s="35">
        <f t="shared" ref="CN6:CV6" si="10">IF(CN7="",NA(),CN7)</f>
        <v>28.47</v>
      </c>
      <c r="CO6" s="35">
        <f t="shared" si="10"/>
        <v>27.93</v>
      </c>
      <c r="CP6" s="35">
        <f t="shared" si="10"/>
        <v>25.8</v>
      </c>
      <c r="CQ6" s="35">
        <f t="shared" si="10"/>
        <v>25.67</v>
      </c>
      <c r="CR6" s="35">
        <f t="shared" si="10"/>
        <v>42.9</v>
      </c>
      <c r="CS6" s="35">
        <f t="shared" si="10"/>
        <v>43.36</v>
      </c>
      <c r="CT6" s="35">
        <f t="shared" si="10"/>
        <v>42.56</v>
      </c>
      <c r="CU6" s="35">
        <f t="shared" si="10"/>
        <v>42.47</v>
      </c>
      <c r="CV6" s="35">
        <f t="shared" si="10"/>
        <v>42.4</v>
      </c>
      <c r="CW6" s="34" t="str">
        <f>IF(CW7="","",IF(CW7="-","【-】","【"&amp;SUBSTITUTE(TEXT(CW7,"#,##0.00"),"-","△")&amp;"】"))</f>
        <v>【42.90】</v>
      </c>
      <c r="CX6" s="35">
        <f>IF(CX7="",NA(),CX7)</f>
        <v>59.21</v>
      </c>
      <c r="CY6" s="35">
        <f t="shared" ref="CY6:DG6" si="11">IF(CY7="",NA(),CY7)</f>
        <v>60.66</v>
      </c>
      <c r="CZ6" s="35">
        <f t="shared" si="11"/>
        <v>61.8</v>
      </c>
      <c r="DA6" s="35">
        <f t="shared" si="11"/>
        <v>62.88</v>
      </c>
      <c r="DB6" s="35">
        <f t="shared" si="11"/>
        <v>64.52</v>
      </c>
      <c r="DC6" s="35">
        <f t="shared" si="11"/>
        <v>83.5</v>
      </c>
      <c r="DD6" s="35">
        <f t="shared" si="11"/>
        <v>83.06</v>
      </c>
      <c r="DE6" s="35">
        <f t="shared" si="11"/>
        <v>83.32</v>
      </c>
      <c r="DF6" s="35">
        <f t="shared" si="11"/>
        <v>83.75</v>
      </c>
      <c r="DG6" s="35">
        <f t="shared" si="11"/>
        <v>84.19</v>
      </c>
      <c r="DH6" s="34" t="str">
        <f>IF(DH7="","",IF(DH7="-","【-】","【"&amp;SUBSTITUTE(TEXT(DH7,"#,##0.00"),"-","△")&amp;"】"))</f>
        <v>【84.75】</v>
      </c>
      <c r="DI6" s="35">
        <f>IF(DI7="",NA(),DI7)</f>
        <v>34.950000000000003</v>
      </c>
      <c r="DJ6" s="35">
        <f t="shared" ref="DJ6:DR6" si="12">IF(DJ7="",NA(),DJ7)</f>
        <v>36.82</v>
      </c>
      <c r="DK6" s="35">
        <f t="shared" si="12"/>
        <v>38.880000000000003</v>
      </c>
      <c r="DL6" s="35">
        <f t="shared" si="12"/>
        <v>40.93</v>
      </c>
      <c r="DM6" s="35">
        <f t="shared" si="12"/>
        <v>42.93</v>
      </c>
      <c r="DN6" s="35">
        <f t="shared" si="12"/>
        <v>22.77</v>
      </c>
      <c r="DO6" s="35">
        <f t="shared" si="12"/>
        <v>23.93</v>
      </c>
      <c r="DP6" s="35">
        <f t="shared" si="12"/>
        <v>24.68</v>
      </c>
      <c r="DQ6" s="35">
        <f t="shared" si="12"/>
        <v>24.68</v>
      </c>
      <c r="DR6" s="35">
        <f t="shared" si="12"/>
        <v>21.36</v>
      </c>
      <c r="DS6" s="34" t="str">
        <f>IF(DS7="","",IF(DS7="-","【-】","【"&amp;SUBSTITUTE(TEXT(DS7,"#,##0.00"),"-","△")&amp;"】"))</f>
        <v>【23.60】</v>
      </c>
      <c r="DT6" s="34">
        <f>IF(DT7="",NA(),DT7)</f>
        <v>0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4">
        <f t="shared" si="13"/>
        <v>0</v>
      </c>
      <c r="DZ6" s="34">
        <f t="shared" si="13"/>
        <v>0</v>
      </c>
      <c r="EA6" s="35">
        <f t="shared" si="13"/>
        <v>0.01</v>
      </c>
      <c r="EB6" s="35">
        <f t="shared" si="13"/>
        <v>8.6199999999999992</v>
      </c>
      <c r="EC6" s="35">
        <f t="shared" si="13"/>
        <v>0.01</v>
      </c>
      <c r="ED6" s="34" t="str">
        <f>IF(ED7="","",IF(ED7="-","【-】","【"&amp;SUBSTITUTE(TEXT(ED7,"#,##0.00"),"-","△")&amp;"】"))</f>
        <v>【0.01】</v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0.09</v>
      </c>
      <c r="EK6" s="35">
        <f t="shared" si="14"/>
        <v>0.09</v>
      </c>
      <c r="EL6" s="35">
        <f t="shared" si="14"/>
        <v>0.13</v>
      </c>
      <c r="EM6" s="35">
        <f t="shared" si="14"/>
        <v>0.36</v>
      </c>
      <c r="EN6" s="35">
        <f t="shared" si="14"/>
        <v>0.39</v>
      </c>
      <c r="EO6" s="34" t="str">
        <f>IF(EO7="","",IF(EO7="-","【-】","【"&amp;SUBSTITUTE(TEXT(EO7,"#,##0.00"),"-","△")&amp;"】"))</f>
        <v>【0.30】</v>
      </c>
    </row>
    <row r="7" spans="1:148" s="36" customFormat="1" x14ac:dyDescent="0.15">
      <c r="A7" s="28"/>
      <c r="B7" s="37">
        <v>2020</v>
      </c>
      <c r="C7" s="37">
        <v>22101</v>
      </c>
      <c r="D7" s="37">
        <v>46</v>
      </c>
      <c r="E7" s="37">
        <v>17</v>
      </c>
      <c r="F7" s="37">
        <v>4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79.06</v>
      </c>
      <c r="P7" s="38">
        <v>5.03</v>
      </c>
      <c r="Q7" s="38">
        <v>78.930000000000007</v>
      </c>
      <c r="R7" s="38">
        <v>3124</v>
      </c>
      <c r="S7" s="38">
        <v>30708</v>
      </c>
      <c r="T7" s="38">
        <v>346.01</v>
      </c>
      <c r="U7" s="38">
        <v>88.75</v>
      </c>
      <c r="V7" s="38">
        <v>1539</v>
      </c>
      <c r="W7" s="38">
        <v>0.74</v>
      </c>
      <c r="X7" s="38">
        <v>2079.73</v>
      </c>
      <c r="Y7" s="38">
        <v>83.6</v>
      </c>
      <c r="Z7" s="38">
        <v>82.58</v>
      </c>
      <c r="AA7" s="38">
        <v>98.35</v>
      </c>
      <c r="AB7" s="38">
        <v>97.81</v>
      </c>
      <c r="AC7" s="38">
        <v>97.35</v>
      </c>
      <c r="AD7" s="38">
        <v>100.85</v>
      </c>
      <c r="AE7" s="38">
        <v>102.13</v>
      </c>
      <c r="AF7" s="38">
        <v>101.72</v>
      </c>
      <c r="AG7" s="38">
        <v>102.73</v>
      </c>
      <c r="AH7" s="38">
        <v>105.78</v>
      </c>
      <c r="AI7" s="38">
        <v>104.83</v>
      </c>
      <c r="AJ7" s="38">
        <v>876.84</v>
      </c>
      <c r="AK7" s="38">
        <v>975.09</v>
      </c>
      <c r="AL7" s="38">
        <v>1037.6500000000001</v>
      </c>
      <c r="AM7" s="38">
        <v>1036.23</v>
      </c>
      <c r="AN7" s="38">
        <v>1111.04</v>
      </c>
      <c r="AO7" s="38">
        <v>110.77</v>
      </c>
      <c r="AP7" s="38">
        <v>109.51</v>
      </c>
      <c r="AQ7" s="38">
        <v>112.88</v>
      </c>
      <c r="AR7" s="38">
        <v>94.97</v>
      </c>
      <c r="AS7" s="38">
        <v>63.96</v>
      </c>
      <c r="AT7" s="38">
        <v>61.55</v>
      </c>
      <c r="AU7" s="38">
        <v>20.93</v>
      </c>
      <c r="AV7" s="38">
        <v>34.700000000000003</v>
      </c>
      <c r="AW7" s="38">
        <v>22.02</v>
      </c>
      <c r="AX7" s="38">
        <v>25.55</v>
      </c>
      <c r="AY7" s="38">
        <v>35</v>
      </c>
      <c r="AZ7" s="38">
        <v>46.78</v>
      </c>
      <c r="BA7" s="38">
        <v>47.44</v>
      </c>
      <c r="BB7" s="38">
        <v>49.18</v>
      </c>
      <c r="BC7" s="38">
        <v>47.72</v>
      </c>
      <c r="BD7" s="38">
        <v>44.24</v>
      </c>
      <c r="BE7" s="38">
        <v>45.34</v>
      </c>
      <c r="BF7" s="38">
        <v>1983.34</v>
      </c>
      <c r="BG7" s="38">
        <v>1891.3</v>
      </c>
      <c r="BH7" s="38">
        <v>1819.19</v>
      </c>
      <c r="BI7" s="38">
        <v>0</v>
      </c>
      <c r="BJ7" s="38">
        <v>0</v>
      </c>
      <c r="BK7" s="38">
        <v>1298.9100000000001</v>
      </c>
      <c r="BL7" s="38">
        <v>1243.71</v>
      </c>
      <c r="BM7" s="38">
        <v>1194.1500000000001</v>
      </c>
      <c r="BN7" s="38">
        <v>1206.79</v>
      </c>
      <c r="BO7" s="38">
        <v>1258.43</v>
      </c>
      <c r="BP7" s="38">
        <v>1260.21</v>
      </c>
      <c r="BQ7" s="38">
        <v>42.38</v>
      </c>
      <c r="BR7" s="38">
        <v>42.17</v>
      </c>
      <c r="BS7" s="38">
        <v>36.32</v>
      </c>
      <c r="BT7" s="38">
        <v>38.549999999999997</v>
      </c>
      <c r="BU7" s="38">
        <v>38.51</v>
      </c>
      <c r="BV7" s="38">
        <v>69.87</v>
      </c>
      <c r="BW7" s="38">
        <v>74.3</v>
      </c>
      <c r="BX7" s="38">
        <v>72.260000000000005</v>
      </c>
      <c r="BY7" s="38">
        <v>71.84</v>
      </c>
      <c r="BZ7" s="38">
        <v>73.36</v>
      </c>
      <c r="CA7" s="38">
        <v>75.290000000000006</v>
      </c>
      <c r="CB7" s="38">
        <v>414.5</v>
      </c>
      <c r="CC7" s="38">
        <v>415.96</v>
      </c>
      <c r="CD7" s="38">
        <v>478.66</v>
      </c>
      <c r="CE7" s="38">
        <v>451.77</v>
      </c>
      <c r="CF7" s="38">
        <v>447.57</v>
      </c>
      <c r="CG7" s="38">
        <v>234.96</v>
      </c>
      <c r="CH7" s="38">
        <v>221.81</v>
      </c>
      <c r="CI7" s="38">
        <v>230.02</v>
      </c>
      <c r="CJ7" s="38">
        <v>228.47</v>
      </c>
      <c r="CK7" s="38">
        <v>224.88</v>
      </c>
      <c r="CL7" s="38">
        <v>215.41</v>
      </c>
      <c r="CM7" s="38">
        <v>25.53</v>
      </c>
      <c r="CN7" s="38">
        <v>28.47</v>
      </c>
      <c r="CO7" s="38">
        <v>27.93</v>
      </c>
      <c r="CP7" s="38">
        <v>25.8</v>
      </c>
      <c r="CQ7" s="38">
        <v>25.67</v>
      </c>
      <c r="CR7" s="38">
        <v>42.9</v>
      </c>
      <c r="CS7" s="38">
        <v>43.36</v>
      </c>
      <c r="CT7" s="38">
        <v>42.56</v>
      </c>
      <c r="CU7" s="38">
        <v>42.47</v>
      </c>
      <c r="CV7" s="38">
        <v>42.4</v>
      </c>
      <c r="CW7" s="38">
        <v>42.9</v>
      </c>
      <c r="CX7" s="38">
        <v>59.21</v>
      </c>
      <c r="CY7" s="38">
        <v>60.66</v>
      </c>
      <c r="CZ7" s="38">
        <v>61.8</v>
      </c>
      <c r="DA7" s="38">
        <v>62.88</v>
      </c>
      <c r="DB7" s="38">
        <v>64.52</v>
      </c>
      <c r="DC7" s="38">
        <v>83.5</v>
      </c>
      <c r="DD7" s="38">
        <v>83.06</v>
      </c>
      <c r="DE7" s="38">
        <v>83.32</v>
      </c>
      <c r="DF7" s="38">
        <v>83.75</v>
      </c>
      <c r="DG7" s="38">
        <v>84.19</v>
      </c>
      <c r="DH7" s="38">
        <v>84.75</v>
      </c>
      <c r="DI7" s="38">
        <v>34.950000000000003</v>
      </c>
      <c r="DJ7" s="38">
        <v>36.82</v>
      </c>
      <c r="DK7" s="38">
        <v>38.880000000000003</v>
      </c>
      <c r="DL7" s="38">
        <v>40.93</v>
      </c>
      <c r="DM7" s="38">
        <v>42.93</v>
      </c>
      <c r="DN7" s="38">
        <v>22.77</v>
      </c>
      <c r="DO7" s="38">
        <v>23.93</v>
      </c>
      <c r="DP7" s="38">
        <v>24.68</v>
      </c>
      <c r="DQ7" s="38">
        <v>24.68</v>
      </c>
      <c r="DR7" s="38">
        <v>21.36</v>
      </c>
      <c r="DS7" s="38">
        <v>23.6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0</v>
      </c>
      <c r="DZ7" s="38">
        <v>0</v>
      </c>
      <c r="EA7" s="38">
        <v>0.01</v>
      </c>
      <c r="EB7" s="38">
        <v>8.6199999999999992</v>
      </c>
      <c r="EC7" s="38">
        <v>0.01</v>
      </c>
      <c r="ED7" s="38">
        <v>0.01</v>
      </c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0.09</v>
      </c>
      <c r="EK7" s="38">
        <v>0.09</v>
      </c>
      <c r="EL7" s="38">
        <v>0.13</v>
      </c>
      <c r="EM7" s="38">
        <v>0.36</v>
      </c>
      <c r="EN7" s="38">
        <v>0.39</v>
      </c>
      <c r="EO7" s="38">
        <v>0.3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111</v>
      </c>
      <c r="E13" t="s">
        <v>112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2022-02-09T09:29:51Z</cp:lastPrinted>
  <dcterms:created xsi:type="dcterms:W3CDTF">2021-12-03T07:21:33Z</dcterms:created>
  <dcterms:modified xsi:type="dcterms:W3CDTF">2022-02-10T00:40:38Z</dcterms:modified>
  <cp:category/>
</cp:coreProperties>
</file>